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340" windowHeight="10650" activeTab="0"/>
  </bookViews>
  <sheets>
    <sheet name="成績表" sheetId="1" r:id="rId1"/>
  </sheets>
  <definedNames>
    <definedName name="_xlfn.RANK.AVG" hidden="1">#NAME?</definedName>
    <definedName name="_xlfn.RANK.EQ" hidden="1">#NAME?</definedName>
    <definedName name="_xlnm.Print_Area" localSheetId="0">'成績表'!$C$2:$AA$10</definedName>
    <definedName name="リーグ">#REF!</definedName>
    <definedName name="成績" localSheetId="0">'成績表'!#REF!</definedName>
    <definedName name="成績表" localSheetId="0">'成績表'!$B$1:$AM$4</definedName>
    <definedName name="対戦成績">#REF!</definedName>
    <definedName name="得失点">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12"/>
            <rFont val="ＭＳ Ｐゴシック"/>
            <family val="3"/>
          </rPr>
          <t>ここの順位を書き換えると、
下の表に自動的に並び変わります。</t>
        </r>
      </text>
    </comment>
    <comment ref="A1" authorId="0">
      <text>
        <r>
          <rPr>
            <b/>
            <sz val="12"/>
            <rFont val="ＭＳ Ｐゴシック"/>
            <family val="3"/>
          </rPr>
          <t>勝点、得失点、セット率より順位を入力すると、下段の成績表に順位順に並び替わります。</t>
        </r>
        <r>
          <rPr>
            <sz val="12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<sst xmlns="http://schemas.openxmlformats.org/spreadsheetml/2006/main" count="18" uniqueCount="17">
  <si>
    <t>チーム名</t>
  </si>
  <si>
    <t>勝点</t>
  </si>
  <si>
    <t>試合</t>
  </si>
  <si>
    <t>勝</t>
  </si>
  <si>
    <t>負</t>
  </si>
  <si>
    <t>順位</t>
  </si>
  <si>
    <t>得</t>
  </si>
  <si>
    <t>失</t>
  </si>
  <si>
    <t>点差</t>
  </si>
  <si>
    <t>岩出</t>
  </si>
  <si>
    <t>分</t>
  </si>
  <si>
    <t>点</t>
  </si>
  <si>
    <t>粉河竜門</t>
  </si>
  <si>
    <t>アズール</t>
  </si>
  <si>
    <t>貴志川</t>
  </si>
  <si>
    <t>ｸﾞﾗﾝﾃﾞｨｰﾙ</t>
  </si>
  <si>
    <t>２０２３年度　ＡＢリーグ　那賀ブロック　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</si>
</sst>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  <numFmt numFmtId="178" formatCode="0.000"/>
    <numFmt numFmtId="179" formatCode="&quot;△&quot;\ #,##0;&quot;▲&quot;\ #,##0"/>
    <numFmt numFmtId="180" formatCode="mmm\-yyyy"/>
    <numFmt numFmtId="181" formatCode="0.0_);[Red]\(0.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Osaka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ck"/>
    </border>
    <border>
      <left style="hair"/>
      <right>
        <color indexed="63"/>
      </right>
      <top style="hair"/>
      <bottom style="thick"/>
    </border>
    <border>
      <left style="thick"/>
      <right>
        <color indexed="63"/>
      </right>
      <top style="hair"/>
      <bottom style="thick"/>
    </border>
    <border>
      <left style="medium"/>
      <right style="hair"/>
      <top style="hair"/>
      <bottom style="thick"/>
    </border>
    <border>
      <left style="hair"/>
      <right style="hair"/>
      <top style="hair"/>
      <bottom style="thick"/>
    </border>
    <border>
      <left>
        <color indexed="63"/>
      </left>
      <right style="thick"/>
      <top style="hair"/>
      <bottom style="thick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ck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ck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thick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0" fontId="4" fillId="0" borderId="0" xfId="61" applyFont="1" applyAlignment="1">
      <alignment horizontal="center"/>
      <protection/>
    </xf>
    <xf numFmtId="14" fontId="2" fillId="0" borderId="0" xfId="61" applyNumberFormat="1" applyFont="1" applyBorder="1" applyAlignment="1">
      <alignment horizontal="center" vertical="top"/>
      <protection/>
    </xf>
    <xf numFmtId="0" fontId="2" fillId="0" borderId="0" xfId="61" applyFont="1" applyProtection="1">
      <alignment/>
      <protection/>
    </xf>
    <xf numFmtId="0" fontId="4" fillId="0" borderId="0" xfId="61" applyFont="1" applyAlignment="1" applyProtection="1">
      <alignment horizontal="center"/>
      <protection/>
    </xf>
    <xf numFmtId="0" fontId="2" fillId="33" borderId="10" xfId="61" applyFont="1" applyFill="1" applyBorder="1" applyAlignment="1" applyProtection="1">
      <alignment horizontal="center" vertical="top"/>
      <protection/>
    </xf>
    <xf numFmtId="0" fontId="2" fillId="33" borderId="11" xfId="61" applyFont="1" applyFill="1" applyBorder="1" applyAlignment="1" applyProtection="1">
      <alignment horizontal="center" vertical="top"/>
      <protection/>
    </xf>
    <xf numFmtId="0" fontId="2" fillId="33" borderId="12" xfId="61" applyFont="1" applyFill="1" applyBorder="1" applyAlignment="1" applyProtection="1">
      <alignment textRotation="255"/>
      <protection/>
    </xf>
    <xf numFmtId="0" fontId="2" fillId="33" borderId="13" xfId="61" applyFont="1" applyFill="1" applyBorder="1" applyAlignment="1" applyProtection="1">
      <alignment textRotation="255"/>
      <protection/>
    </xf>
    <xf numFmtId="0" fontId="7" fillId="34" borderId="14" xfId="61" applyFont="1" applyFill="1" applyBorder="1" applyAlignment="1" applyProtection="1">
      <alignment horizontal="center" vertical="center"/>
      <protection/>
    </xf>
    <xf numFmtId="0" fontId="2" fillId="0" borderId="0" xfId="61" applyFont="1" applyBorder="1">
      <alignment/>
      <protection/>
    </xf>
    <xf numFmtId="0" fontId="2" fillId="0" borderId="0" xfId="61" applyNumberFormat="1" applyFont="1" applyBorder="1">
      <alignment/>
      <protection/>
    </xf>
    <xf numFmtId="0" fontId="8" fillId="34" borderId="15" xfId="61" applyFont="1" applyFill="1" applyBorder="1" applyAlignment="1" applyProtection="1">
      <alignment vertical="center"/>
      <protection/>
    </xf>
    <xf numFmtId="0" fontId="8" fillId="34" borderId="16" xfId="61" applyFont="1" applyFill="1" applyBorder="1" applyAlignment="1" applyProtection="1">
      <alignment horizontal="left" vertical="center"/>
      <protection/>
    </xf>
    <xf numFmtId="0" fontId="8" fillId="34" borderId="16" xfId="61" applyFont="1" applyFill="1" applyBorder="1" applyAlignment="1" applyProtection="1">
      <alignment horizontal="center" vertical="center"/>
      <protection/>
    </xf>
    <xf numFmtId="0" fontId="9" fillId="34" borderId="15" xfId="61" applyFont="1" applyFill="1" applyBorder="1" applyAlignment="1" applyProtection="1">
      <alignment vertical="center"/>
      <protection/>
    </xf>
    <xf numFmtId="0" fontId="10" fillId="34" borderId="17" xfId="61" applyFont="1" applyFill="1" applyBorder="1" applyAlignment="1" applyProtection="1">
      <alignment vertical="center"/>
      <protection/>
    </xf>
    <xf numFmtId="0" fontId="10" fillId="34" borderId="15" xfId="61" applyFont="1" applyFill="1" applyBorder="1" applyAlignment="1" applyProtection="1">
      <alignment vertical="center"/>
      <protection/>
    </xf>
    <xf numFmtId="0" fontId="8" fillId="34" borderId="18" xfId="61" applyNumberFormat="1" applyFont="1" applyFill="1" applyBorder="1" applyAlignment="1" applyProtection="1">
      <alignment vertical="center"/>
      <protection/>
    </xf>
    <xf numFmtId="0" fontId="10" fillId="34" borderId="19" xfId="61" applyFont="1" applyFill="1" applyBorder="1" applyAlignment="1" applyProtection="1">
      <alignment vertical="center"/>
      <protection/>
    </xf>
    <xf numFmtId="0" fontId="9" fillId="34" borderId="20" xfId="61" applyFont="1" applyFill="1" applyBorder="1" applyAlignment="1" applyProtection="1">
      <alignment horizontal="center" vertical="center"/>
      <protection/>
    </xf>
    <xf numFmtId="0" fontId="9" fillId="34" borderId="21" xfId="61" applyFont="1" applyFill="1" applyBorder="1" applyAlignment="1" applyProtection="1">
      <alignment vertical="center"/>
      <protection/>
    </xf>
    <xf numFmtId="0" fontId="9" fillId="34" borderId="20" xfId="61" applyFont="1" applyFill="1" applyBorder="1" applyAlignment="1" applyProtection="1">
      <alignment horizontal="left" vertical="center"/>
      <protection/>
    </xf>
    <xf numFmtId="0" fontId="10" fillId="34" borderId="22" xfId="61" applyFont="1" applyFill="1" applyBorder="1" applyAlignment="1" applyProtection="1">
      <alignment vertical="center"/>
      <protection/>
    </xf>
    <xf numFmtId="0" fontId="8" fillId="34" borderId="20" xfId="61" applyFont="1" applyFill="1" applyBorder="1" applyAlignment="1" applyProtection="1">
      <alignment horizontal="center" vertical="center"/>
      <protection/>
    </xf>
    <xf numFmtId="0" fontId="8" fillId="34" borderId="21" xfId="61" applyFont="1" applyFill="1" applyBorder="1" applyAlignment="1" applyProtection="1">
      <alignment vertical="center"/>
      <protection/>
    </xf>
    <xf numFmtId="0" fontId="8" fillId="34" borderId="20" xfId="61" applyFont="1" applyFill="1" applyBorder="1" applyAlignment="1" applyProtection="1">
      <alignment horizontal="left" vertical="center"/>
      <protection/>
    </xf>
    <xf numFmtId="0" fontId="10" fillId="0" borderId="22" xfId="61" applyFont="1" applyFill="1" applyBorder="1" applyAlignment="1" applyProtection="1">
      <alignment vertical="center"/>
      <protection/>
    </xf>
    <xf numFmtId="0" fontId="8" fillId="0" borderId="15" xfId="61" applyFont="1" applyFill="1" applyBorder="1" applyAlignment="1" applyProtection="1">
      <alignment vertical="center"/>
      <protection/>
    </xf>
    <xf numFmtId="0" fontId="8" fillId="0" borderId="18" xfId="61" applyNumberFormat="1" applyFont="1" applyFill="1" applyBorder="1" applyAlignment="1" applyProtection="1">
      <alignment vertical="center"/>
      <protection/>
    </xf>
    <xf numFmtId="0" fontId="8" fillId="34" borderId="23" xfId="61" applyFont="1" applyFill="1" applyBorder="1" applyAlignment="1" applyProtection="1">
      <alignment horizontal="center" vertical="center"/>
      <protection/>
    </xf>
    <xf numFmtId="0" fontId="8" fillId="34" borderId="24" xfId="61" applyFont="1" applyFill="1" applyBorder="1" applyAlignment="1" applyProtection="1">
      <alignment vertical="center"/>
      <protection/>
    </xf>
    <xf numFmtId="0" fontId="8" fillId="34" borderId="23" xfId="61" applyFont="1" applyFill="1" applyBorder="1" applyAlignment="1" applyProtection="1">
      <alignment horizontal="left" vertical="center"/>
      <protection/>
    </xf>
    <xf numFmtId="0" fontId="7" fillId="34" borderId="25" xfId="61" applyFont="1" applyFill="1" applyBorder="1" applyAlignment="1" applyProtection="1">
      <alignment horizontal="center" vertical="center"/>
      <protection/>
    </xf>
    <xf numFmtId="0" fontId="10" fillId="34" borderId="26" xfId="61" applyFont="1" applyFill="1" applyBorder="1" applyAlignment="1" applyProtection="1">
      <alignment vertical="center"/>
      <protection/>
    </xf>
    <xf numFmtId="0" fontId="10" fillId="34" borderId="24" xfId="61" applyFont="1" applyFill="1" applyBorder="1" applyAlignment="1" applyProtection="1">
      <alignment vertical="center"/>
      <protection/>
    </xf>
    <xf numFmtId="0" fontId="8" fillId="34" borderId="27" xfId="61" applyNumberFormat="1" applyFont="1" applyFill="1" applyBorder="1" applyAlignment="1" applyProtection="1">
      <alignment vertical="center"/>
      <protection/>
    </xf>
    <xf numFmtId="0" fontId="10" fillId="34" borderId="28" xfId="61" applyFont="1" applyFill="1" applyBorder="1" applyAlignment="1" applyProtection="1">
      <alignment vertical="center"/>
      <protection/>
    </xf>
    <xf numFmtId="0" fontId="9" fillId="34" borderId="29" xfId="61" applyFont="1" applyFill="1" applyBorder="1" applyAlignment="1" applyProtection="1">
      <alignment horizontal="center" vertical="center"/>
      <protection/>
    </xf>
    <xf numFmtId="0" fontId="8" fillId="34" borderId="29" xfId="61" applyFont="1" applyFill="1" applyBorder="1" applyAlignment="1" applyProtection="1">
      <alignment horizontal="center" vertical="center"/>
      <protection/>
    </xf>
    <xf numFmtId="0" fontId="8" fillId="34" borderId="30" xfId="61" applyFont="1" applyFill="1" applyBorder="1" applyAlignment="1" applyProtection="1">
      <alignment horizontal="center" vertical="center"/>
      <protection/>
    </xf>
    <xf numFmtId="0" fontId="9" fillId="34" borderId="31" xfId="61" applyFont="1" applyFill="1" applyBorder="1" applyAlignment="1" applyProtection="1">
      <alignment horizontal="center" vertical="center"/>
      <protection/>
    </xf>
    <xf numFmtId="0" fontId="8" fillId="34" borderId="31" xfId="61" applyFont="1" applyFill="1" applyBorder="1" applyAlignment="1" applyProtection="1">
      <alignment horizontal="center" vertical="center"/>
      <protection/>
    </xf>
    <xf numFmtId="0" fontId="8" fillId="34" borderId="32" xfId="61" applyFont="1" applyFill="1" applyBorder="1" applyAlignment="1" applyProtection="1">
      <alignment horizontal="center" vertical="center"/>
      <protection/>
    </xf>
    <xf numFmtId="0" fontId="8" fillId="34" borderId="15" xfId="61" applyFont="1" applyFill="1" applyBorder="1" applyAlignment="1" applyProtection="1">
      <alignment horizontal="center" vertical="center"/>
      <protection/>
    </xf>
    <xf numFmtId="0" fontId="9" fillId="34" borderId="21" xfId="61" applyFont="1" applyFill="1" applyBorder="1" applyAlignment="1" applyProtection="1">
      <alignment horizontal="center" vertical="center"/>
      <protection/>
    </xf>
    <xf numFmtId="0" fontId="8" fillId="34" borderId="21" xfId="61" applyFont="1" applyFill="1" applyBorder="1" applyAlignment="1" applyProtection="1">
      <alignment horizontal="center" vertical="center"/>
      <protection/>
    </xf>
    <xf numFmtId="0" fontId="8" fillId="34" borderId="24" xfId="61" applyFont="1" applyFill="1" applyBorder="1" applyAlignment="1" applyProtection="1">
      <alignment horizontal="center" vertical="center"/>
      <protection/>
    </xf>
    <xf numFmtId="0" fontId="8" fillId="34" borderId="21" xfId="61" applyFont="1" applyFill="1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21" xfId="61" applyFont="1" applyBorder="1" applyAlignment="1">
      <alignment/>
      <protection/>
    </xf>
    <xf numFmtId="0" fontId="8" fillId="34" borderId="33" xfId="61" applyFont="1" applyFill="1" applyBorder="1" applyAlignment="1" applyProtection="1">
      <alignment vertical="center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34" borderId="24" xfId="61" applyFont="1" applyFill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33" borderId="12" xfId="61" applyNumberFormat="1" applyFont="1" applyFill="1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2" fillId="0" borderId="36" xfId="61" applyFont="1" applyBorder="1" applyAlignment="1" applyProtection="1">
      <alignment horizontal="center" vertical="center" textRotation="255"/>
      <protection/>
    </xf>
    <xf numFmtId="0" fontId="2" fillId="0" borderId="37" xfId="61" applyFont="1" applyBorder="1" applyAlignment="1" applyProtection="1">
      <alignment horizontal="center" vertical="center" textRotation="255"/>
      <protection/>
    </xf>
    <xf numFmtId="0" fontId="2" fillId="0" borderId="12" xfId="61" applyFont="1" applyBorder="1" applyAlignment="1" applyProtection="1">
      <alignment horizontal="center" vertical="center" textRotation="255"/>
      <protection/>
    </xf>
    <xf numFmtId="0" fontId="0" fillId="0" borderId="10" xfId="0" applyBorder="1" applyAlignment="1">
      <alignment horizontal="center" vertical="center" textRotation="255"/>
    </xf>
    <xf numFmtId="0" fontId="2" fillId="0" borderId="10" xfId="61" applyFont="1" applyBorder="1" applyAlignment="1" applyProtection="1">
      <alignment horizontal="center" vertical="center" textRotation="255"/>
      <protection/>
    </xf>
    <xf numFmtId="0" fontId="7" fillId="0" borderId="38" xfId="61" applyFont="1" applyBorder="1" applyAlignment="1" applyProtection="1">
      <alignment horizontal="center" vertical="center"/>
      <protection/>
    </xf>
    <xf numFmtId="0" fontId="7" fillId="0" borderId="39" xfId="61" applyFont="1" applyBorder="1" applyAlignment="1" applyProtection="1">
      <alignment horizontal="center" vertical="center"/>
      <protection/>
    </xf>
    <xf numFmtId="0" fontId="7" fillId="0" borderId="13" xfId="61" applyFont="1" applyBorder="1" applyAlignment="1" applyProtection="1">
      <alignment horizontal="center" vertical="center"/>
      <protection/>
    </xf>
    <xf numFmtId="0" fontId="7" fillId="0" borderId="40" xfId="61" applyFont="1" applyBorder="1" applyAlignment="1" applyProtection="1">
      <alignment horizontal="center" vertical="center"/>
      <protection/>
    </xf>
    <xf numFmtId="0" fontId="7" fillId="0" borderId="41" xfId="61" applyFont="1" applyBorder="1" applyAlignment="1" applyProtection="1">
      <alignment horizontal="center" vertical="center"/>
      <protection/>
    </xf>
    <xf numFmtId="0" fontId="7" fillId="0" borderId="11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/>
      <protection/>
    </xf>
    <xf numFmtId="0" fontId="7" fillId="0" borderId="42" xfId="61" applyFont="1" applyBorder="1" applyAlignment="1" applyProtection="1">
      <alignment horizontal="center" vertical="center"/>
      <protection/>
    </xf>
    <xf numFmtId="0" fontId="7" fillId="0" borderId="43" xfId="61" applyFont="1" applyBorder="1" applyAlignment="1" applyProtection="1">
      <alignment horizontal="center" vertical="center"/>
      <protection/>
    </xf>
    <xf numFmtId="0" fontId="7" fillId="0" borderId="44" xfId="61" applyFont="1" applyBorder="1" applyAlignment="1" applyProtection="1">
      <alignment horizontal="center" vertical="center"/>
      <protection/>
    </xf>
    <xf numFmtId="0" fontId="7" fillId="0" borderId="45" xfId="61" applyFont="1" applyBorder="1" applyAlignment="1" applyProtection="1">
      <alignment horizontal="center" vertical="center"/>
      <protection/>
    </xf>
    <xf numFmtId="14" fontId="2" fillId="0" borderId="0" xfId="61" applyNumberFormat="1" applyFont="1" applyBorder="1" applyAlignment="1" applyProtection="1">
      <alignment horizontal="center" vertical="center"/>
      <protection/>
    </xf>
    <xf numFmtId="0" fontId="2" fillId="0" borderId="46" xfId="61" applyFont="1" applyBorder="1" applyAlignment="1" applyProtection="1">
      <alignment horizontal="center" vertical="center" textRotation="255"/>
      <protection/>
    </xf>
    <xf numFmtId="0" fontId="2" fillId="0" borderId="47" xfId="61" applyFont="1" applyBorder="1" applyAlignment="1" applyProtection="1">
      <alignment horizontal="center"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ジュニア成績 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</xdr:row>
      <xdr:rowOff>28575</xdr:rowOff>
    </xdr:from>
    <xdr:to>
      <xdr:col>18</xdr:col>
      <xdr:colOff>104775</xdr:colOff>
      <xdr:row>10</xdr:row>
      <xdr:rowOff>19050</xdr:rowOff>
    </xdr:to>
    <xdr:sp>
      <xdr:nvSpPr>
        <xdr:cNvPr id="1" name="直線コネクタ 3"/>
        <xdr:cNvSpPr>
          <a:spLocks/>
        </xdr:cNvSpPr>
      </xdr:nvSpPr>
      <xdr:spPr>
        <a:xfrm>
          <a:off x="1809750" y="1809750"/>
          <a:ext cx="5476875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18"/>
  <sheetViews>
    <sheetView tabSelected="1" zoomScale="70" zoomScaleNormal="70" zoomScalePageLayoutView="0" workbookViewId="0" topLeftCell="A1">
      <selection activeCell="X9" sqref="X9"/>
    </sheetView>
  </sheetViews>
  <sheetFormatPr defaultColWidth="10.625" defaultRowHeight="13.5"/>
  <cols>
    <col min="1" max="1" width="4.50390625" style="1" customWidth="1"/>
    <col min="2" max="2" width="3.75390625" style="1" customWidth="1"/>
    <col min="3" max="3" width="14.125" style="1" customWidth="1"/>
    <col min="4" max="4" width="5.00390625" style="1" customWidth="1"/>
    <col min="5" max="5" width="4.375" style="1" customWidth="1"/>
    <col min="6" max="7" width="5.00390625" style="1" customWidth="1"/>
    <col min="8" max="8" width="4.375" style="1" customWidth="1"/>
    <col min="9" max="10" width="5.00390625" style="1" customWidth="1"/>
    <col min="11" max="11" width="4.375" style="1" customWidth="1"/>
    <col min="12" max="13" width="5.00390625" style="1" customWidth="1"/>
    <col min="14" max="14" width="4.375" style="1" customWidth="1"/>
    <col min="15" max="16" width="5.00390625" style="1" customWidth="1"/>
    <col min="17" max="17" width="4.375" style="1" customWidth="1"/>
    <col min="18" max="18" width="5.00390625" style="1" customWidth="1"/>
    <col min="19" max="19" width="4.75390625" style="1" customWidth="1"/>
    <col min="20" max="23" width="3.875" style="1" customWidth="1"/>
    <col min="24" max="24" width="5.00390625" style="1" customWidth="1"/>
    <col min="25" max="25" width="5.50390625" style="1" customWidth="1"/>
    <col min="26" max="26" width="6.50390625" style="1" customWidth="1"/>
    <col min="27" max="27" width="4.375" style="1" customWidth="1"/>
    <col min="28" max="28" width="6.75390625" style="1" customWidth="1"/>
    <col min="29" max="29" width="4.75390625" style="1" customWidth="1"/>
    <col min="30" max="30" width="5.25390625" style="1" customWidth="1"/>
    <col min="31" max="31" width="5.625" style="1" customWidth="1"/>
    <col min="32" max="32" width="13.625" style="1" customWidth="1"/>
    <col min="33" max="33" width="13.375" style="1" customWidth="1"/>
    <col min="34" max="34" width="15.25390625" style="1" customWidth="1"/>
    <col min="35" max="39" width="8.625" style="1" customWidth="1"/>
    <col min="40" max="43" width="3.00390625" style="1" customWidth="1"/>
    <col min="44" max="44" width="3.625" style="1" customWidth="1"/>
    <col min="45" max="47" width="3.00390625" style="1" customWidth="1"/>
    <col min="48" max="16384" width="10.625" style="1" customWidth="1"/>
  </cols>
  <sheetData>
    <row r="1" ht="24.75" customHeight="1"/>
    <row r="2" spans="1:30" ht="39" customHeight="1">
      <c r="A2" s="4"/>
      <c r="B2" s="4"/>
      <c r="C2" s="72" t="s">
        <v>16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5"/>
      <c r="AB2" s="2"/>
      <c r="AC2" s="2"/>
      <c r="AD2" s="2"/>
    </row>
    <row r="3" spans="1:30" ht="31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77">
        <f ca="1">TODAY()</f>
        <v>45312</v>
      </c>
      <c r="Z3" s="77"/>
      <c r="AA3" s="77"/>
      <c r="AB3" s="3"/>
      <c r="AC3" s="3"/>
      <c r="AD3" s="3"/>
    </row>
    <row r="4" spans="1:27" ht="22.5" customHeight="1" thickTop="1">
      <c r="A4" s="4"/>
      <c r="B4" s="4"/>
      <c r="C4" s="73" t="s">
        <v>0</v>
      </c>
      <c r="D4" s="75" t="str">
        <f>C6</f>
        <v>アズール</v>
      </c>
      <c r="E4" s="67"/>
      <c r="F4" s="68"/>
      <c r="G4" s="66" t="str">
        <f>C7</f>
        <v>ｸﾞﾗﾝﾃﾞｨｰﾙ</v>
      </c>
      <c r="H4" s="67"/>
      <c r="I4" s="68"/>
      <c r="J4" s="66" t="str">
        <f>C8</f>
        <v>貴志川</v>
      </c>
      <c r="K4" s="67"/>
      <c r="L4" s="68"/>
      <c r="M4" s="66" t="str">
        <f>C9</f>
        <v>粉河竜門</v>
      </c>
      <c r="N4" s="67"/>
      <c r="O4" s="68"/>
      <c r="P4" s="66" t="str">
        <f>C10</f>
        <v>岩出</v>
      </c>
      <c r="Q4" s="67"/>
      <c r="R4" s="68"/>
      <c r="S4" s="61" t="s">
        <v>1</v>
      </c>
      <c r="T4" s="63" t="s">
        <v>2</v>
      </c>
      <c r="U4" s="63" t="s">
        <v>3</v>
      </c>
      <c r="V4" s="63" t="s">
        <v>4</v>
      </c>
      <c r="W4" s="63" t="s">
        <v>10</v>
      </c>
      <c r="X4" s="8" t="s">
        <v>6</v>
      </c>
      <c r="Y4" s="9" t="s">
        <v>7</v>
      </c>
      <c r="Z4" s="59" t="s">
        <v>8</v>
      </c>
      <c r="AA4" s="78" t="s">
        <v>5</v>
      </c>
    </row>
    <row r="5" spans="1:27" ht="22.5" customHeight="1" thickBot="1">
      <c r="A5" s="4"/>
      <c r="B5" s="4"/>
      <c r="C5" s="74"/>
      <c r="D5" s="76"/>
      <c r="E5" s="70"/>
      <c r="F5" s="71"/>
      <c r="G5" s="69"/>
      <c r="H5" s="70"/>
      <c r="I5" s="71"/>
      <c r="J5" s="69"/>
      <c r="K5" s="70"/>
      <c r="L5" s="71"/>
      <c r="M5" s="69"/>
      <c r="N5" s="70"/>
      <c r="O5" s="71"/>
      <c r="P5" s="69"/>
      <c r="Q5" s="70"/>
      <c r="R5" s="71"/>
      <c r="S5" s="62"/>
      <c r="T5" s="65"/>
      <c r="U5" s="65"/>
      <c r="V5" s="65"/>
      <c r="W5" s="64"/>
      <c r="X5" s="6" t="s">
        <v>11</v>
      </c>
      <c r="Y5" s="7" t="s">
        <v>11</v>
      </c>
      <c r="Z5" s="60"/>
      <c r="AA5" s="79"/>
    </row>
    <row r="6" spans="1:32" ht="39" customHeight="1">
      <c r="A6" s="4"/>
      <c r="B6" s="4"/>
      <c r="C6" s="10" t="s">
        <v>13</v>
      </c>
      <c r="D6" s="53"/>
      <c r="E6" s="54"/>
      <c r="F6" s="55"/>
      <c r="G6" s="13">
        <v>2</v>
      </c>
      <c r="H6" s="15" t="str">
        <f>IF(G6="","",IF(G6=I6,"△",IF(G6&gt;I6,"◎","●")))</f>
        <v>◎</v>
      </c>
      <c r="I6" s="14">
        <v>1</v>
      </c>
      <c r="J6" s="13">
        <v>2</v>
      </c>
      <c r="K6" s="15" t="str">
        <f>IF(J6="","",IF(J6=L6,"△",IF(J6&gt;L6,"◎","●")))</f>
        <v>◎</v>
      </c>
      <c r="L6" s="14">
        <v>0</v>
      </c>
      <c r="M6" s="45">
        <v>7</v>
      </c>
      <c r="N6" s="15" t="str">
        <f>IF(M6="","",IF(M6=O6,"△",IF(M6&gt;O6,"◎","●")))</f>
        <v>◎</v>
      </c>
      <c r="O6" s="15">
        <v>0</v>
      </c>
      <c r="P6" s="45">
        <v>2</v>
      </c>
      <c r="Q6" s="15" t="str">
        <f>IF(P6="","",IF(P6=R6,"△",IF(P6&gt;R6,"◎","●")))</f>
        <v>◎</v>
      </c>
      <c r="R6" s="15">
        <v>1</v>
      </c>
      <c r="S6" s="17">
        <f>(U6*3)+(W6*1)</f>
        <v>12</v>
      </c>
      <c r="T6" s="13">
        <f>U6+V6+W6</f>
        <v>4</v>
      </c>
      <c r="U6" s="13">
        <f>COUNTIF(D6:R6,"◎")</f>
        <v>4</v>
      </c>
      <c r="V6" s="13">
        <f>COUNTIF(D6:R6,"●")</f>
        <v>0</v>
      </c>
      <c r="W6" s="13">
        <f>COUNTIF(E6:S6,"△")</f>
        <v>0</v>
      </c>
      <c r="X6" s="18">
        <f>IF(D6="",0,D6)+IF(G6="",0,G6)+IF(J6="",0,J6)+IF(M6="",0,M6)+IF(P6="",0,P6)</f>
        <v>13</v>
      </c>
      <c r="Y6" s="18">
        <f>IF(F6="",0,F6)+IF(I6="",0,I6)+IF(L6="",0,L6)+IF(O6="",0,O6)+IF(R6="",0,R6)</f>
        <v>2</v>
      </c>
      <c r="Z6" s="19">
        <f>X6-Y6</f>
        <v>11</v>
      </c>
      <c r="AA6" s="20">
        <f>_xlfn.RANK.AVG(AF6,AF6:AF10,0)</f>
        <v>1</v>
      </c>
      <c r="AC6" s="1">
        <f aca="true" t="shared" si="0" ref="AC6:AE10">U6</f>
        <v>4</v>
      </c>
      <c r="AD6" s="1">
        <f t="shared" si="0"/>
        <v>0</v>
      </c>
      <c r="AE6" s="1">
        <f t="shared" si="0"/>
        <v>0</v>
      </c>
      <c r="AF6" s="1">
        <f>(S6*100)+Z6</f>
        <v>1211</v>
      </c>
    </row>
    <row r="7" spans="1:32" ht="39.75" customHeight="1">
      <c r="A7" s="4"/>
      <c r="B7" s="4"/>
      <c r="C7" s="10" t="s">
        <v>15</v>
      </c>
      <c r="D7" s="39">
        <v>1</v>
      </c>
      <c r="E7" s="21" t="str">
        <f>IF(D7="","",IF(D7=F7,"△",IF(D7&gt;F7,"◎","●")))</f>
        <v>●</v>
      </c>
      <c r="F7" s="42">
        <v>2</v>
      </c>
      <c r="G7" s="52"/>
      <c r="H7" s="50"/>
      <c r="I7" s="51"/>
      <c r="J7" s="22">
        <v>3</v>
      </c>
      <c r="K7" s="21" t="str">
        <f>IF(J7="","",IF(J7=L7,"△",IF(J7&gt;L7,"◎","●")))</f>
        <v>◎</v>
      </c>
      <c r="L7" s="23">
        <v>0</v>
      </c>
      <c r="M7" s="46">
        <v>6</v>
      </c>
      <c r="N7" s="21" t="str">
        <f>IF(M7="","",IF(M7=O7,"△",IF(M7&gt;O7,"◎","●")))</f>
        <v>◎</v>
      </c>
      <c r="O7" s="21">
        <v>1</v>
      </c>
      <c r="P7" s="46">
        <v>9</v>
      </c>
      <c r="Q7" s="21" t="str">
        <f>IF(P7="","",IF(P7=R7,"△",IF(P7&gt;R7,"◎","●")))</f>
        <v>◎</v>
      </c>
      <c r="R7" s="21">
        <v>0</v>
      </c>
      <c r="S7" s="24">
        <f>(U7*3)+(W7*1)</f>
        <v>9</v>
      </c>
      <c r="T7" s="13">
        <f>U7+V7+W7</f>
        <v>4</v>
      </c>
      <c r="U7" s="16">
        <f>COUNTIF(D7:R7,"◎")</f>
        <v>3</v>
      </c>
      <c r="V7" s="16">
        <f>COUNTIF(D7:R7,"●")</f>
        <v>1</v>
      </c>
      <c r="W7" s="13">
        <f>COUNTIF(E7:S7,"△")</f>
        <v>0</v>
      </c>
      <c r="X7" s="18">
        <f>IF(D7="",0,D7)+IF(I7="",0,I7)+IF(J7="",0,J7)+IF(M7="",0,M7)+IF(P7="",0,P7)</f>
        <v>19</v>
      </c>
      <c r="Y7" s="18">
        <f>IF(F7="",0,F7)+IF(I7="",0,I7)+IF(L7="",0,L7)+IF(O7="",0,O7)+IF(R7="",0,R7)</f>
        <v>3</v>
      </c>
      <c r="Z7" s="19">
        <f>X7-Y7</f>
        <v>16</v>
      </c>
      <c r="AA7" s="20">
        <f>_xlfn.RANK.AVG(AF7,AF6:AF10,0)</f>
        <v>2</v>
      </c>
      <c r="AC7" s="1">
        <f t="shared" si="0"/>
        <v>3</v>
      </c>
      <c r="AD7" s="1">
        <f t="shared" si="0"/>
        <v>1</v>
      </c>
      <c r="AE7" s="1">
        <f t="shared" si="0"/>
        <v>0</v>
      </c>
      <c r="AF7" s="1">
        <f>(S7*100)+Z7</f>
        <v>916</v>
      </c>
    </row>
    <row r="8" spans="1:32" ht="39.75" customHeight="1">
      <c r="A8" s="4"/>
      <c r="B8" s="4"/>
      <c r="C8" s="10" t="s">
        <v>14</v>
      </c>
      <c r="D8" s="40">
        <v>0</v>
      </c>
      <c r="E8" s="25" t="str">
        <f>IF(D8="","",IF(D8=F8,"△",IF(D8&gt;F8,"◎","●")))</f>
        <v>●</v>
      </c>
      <c r="F8" s="43">
        <v>2</v>
      </c>
      <c r="G8" s="47">
        <v>0</v>
      </c>
      <c r="H8" s="25" t="str">
        <f>IF(G8="","",IF(G8=I8,"△",IF(G8&gt;I8,"◎","●")))</f>
        <v>●</v>
      </c>
      <c r="I8" s="25">
        <v>3</v>
      </c>
      <c r="J8" s="49"/>
      <c r="K8" s="50"/>
      <c r="L8" s="51"/>
      <c r="M8" s="47">
        <v>1</v>
      </c>
      <c r="N8" s="21" t="str">
        <f>IF(M8="","",IF(M8=O8,"△",IF(M8&gt;O8,"◎","●")))</f>
        <v>◎</v>
      </c>
      <c r="O8" s="25">
        <v>0</v>
      </c>
      <c r="P8" s="47">
        <v>4</v>
      </c>
      <c r="Q8" s="25" t="str">
        <f>IF(P8="","",IF(P8=R8,"△",IF(P8&gt;R8,"◎","●")))</f>
        <v>◎</v>
      </c>
      <c r="R8" s="25">
        <v>2</v>
      </c>
      <c r="S8" s="24">
        <f>(U8*3)+(W8*1)</f>
        <v>6</v>
      </c>
      <c r="T8" s="13">
        <f>U8+V8+W8</f>
        <v>4</v>
      </c>
      <c r="U8" s="13">
        <f>COUNTIF(D8:R8,"◎")</f>
        <v>2</v>
      </c>
      <c r="V8" s="13">
        <f>COUNTIF(D8:R8,"●")</f>
        <v>2</v>
      </c>
      <c r="W8" s="13">
        <f>COUNTIF(E8:S8,"△")</f>
        <v>0</v>
      </c>
      <c r="X8" s="18">
        <f>IF(D8="",0,D8)+IF(G8="",0,G8)+IF(J8="",0,J8)+IF(M8="",0,M8)+IF(P8="",0,P8)</f>
        <v>5</v>
      </c>
      <c r="Y8" s="18">
        <f>IF(F8="",0,F8)+IF(I8="",0,I8)+IF(L8="",0,L8)+IF(O8="",0,O8)+IF(R8="",0,R8)</f>
        <v>7</v>
      </c>
      <c r="Z8" s="19">
        <f>X8-Y8</f>
        <v>-2</v>
      </c>
      <c r="AA8" s="20">
        <f>_xlfn.RANK.AVG(AF8,AF6:AF10,0)</f>
        <v>3</v>
      </c>
      <c r="AC8" s="1">
        <f t="shared" si="0"/>
        <v>2</v>
      </c>
      <c r="AD8" s="1">
        <f t="shared" si="0"/>
        <v>2</v>
      </c>
      <c r="AE8" s="1">
        <f t="shared" si="0"/>
        <v>0</v>
      </c>
      <c r="AF8" s="1">
        <f>(S8*100)+Z8</f>
        <v>598</v>
      </c>
    </row>
    <row r="9" spans="1:32" ht="38.25" customHeight="1">
      <c r="A9" s="4"/>
      <c r="B9" s="4"/>
      <c r="C9" s="10" t="s">
        <v>12</v>
      </c>
      <c r="D9" s="40">
        <v>0</v>
      </c>
      <c r="E9" s="25" t="str">
        <f>IF(D9="","",IF(D9=F9,"△",IF(D9&gt;F9,"◎","●")))</f>
        <v>●</v>
      </c>
      <c r="F9" s="43">
        <v>7</v>
      </c>
      <c r="G9" s="47">
        <v>1</v>
      </c>
      <c r="H9" s="25" t="str">
        <f>IF(G9="","",IF(G9=I9,"△",IF(G9&gt;I9,"◎","●")))</f>
        <v>●</v>
      </c>
      <c r="I9" s="25">
        <v>6</v>
      </c>
      <c r="J9" s="26">
        <v>0</v>
      </c>
      <c r="K9" s="25" t="str">
        <f>IF(J9="","",IF(J9=L9,"△",IF(J9&gt;L9,"◎","●")))</f>
        <v>●</v>
      </c>
      <c r="L9" s="27">
        <v>1</v>
      </c>
      <c r="M9" s="49"/>
      <c r="N9" s="50"/>
      <c r="O9" s="51"/>
      <c r="P9" s="47">
        <v>3</v>
      </c>
      <c r="Q9" s="25" t="str">
        <f>IF(P9="","",IF(P9=R9,"△",IF(P9&gt;R9,"◎","●")))</f>
        <v>◎</v>
      </c>
      <c r="R9" s="25">
        <v>0</v>
      </c>
      <c r="S9" s="28">
        <f>(U9*3)+(W9*1)</f>
        <v>3</v>
      </c>
      <c r="T9" s="29">
        <f>U9+V9+W9</f>
        <v>4</v>
      </c>
      <c r="U9" s="29">
        <f>COUNTIF(D9:R9,"◎")</f>
        <v>1</v>
      </c>
      <c r="V9" s="29">
        <f>COUNTIF(D9:R9,"●")</f>
        <v>3</v>
      </c>
      <c r="W9" s="29">
        <f>COUNTIF(E9:S9,"△")</f>
        <v>0</v>
      </c>
      <c r="X9" s="18">
        <f>IF(D9="",0,D9)+IF(G9="",0,G9)+IF(J9="",0,J9)+IF(M9="",0,M9)+IF(P9="",0,P9)</f>
        <v>4</v>
      </c>
      <c r="Y9" s="18">
        <f>IF(F9="",0,F9)+IF(I9="",0,I9)+IF(L9="",0,L9)+IF(O9="",0,O9)+IF(R9="",0,R9)</f>
        <v>14</v>
      </c>
      <c r="Z9" s="30">
        <f>X9-Y9</f>
        <v>-10</v>
      </c>
      <c r="AA9" s="20">
        <f>_xlfn.RANK.AVG(AF9,AF6:AF10,0)</f>
        <v>4</v>
      </c>
      <c r="AC9" s="1">
        <f t="shared" si="0"/>
        <v>1</v>
      </c>
      <c r="AD9" s="1">
        <f t="shared" si="0"/>
        <v>3</v>
      </c>
      <c r="AE9" s="1">
        <f t="shared" si="0"/>
        <v>0</v>
      </c>
      <c r="AF9" s="1">
        <f>(S9*100)+Z9</f>
        <v>290</v>
      </c>
    </row>
    <row r="10" spans="1:32" ht="37.5" customHeight="1" thickBot="1">
      <c r="A10" s="4"/>
      <c r="B10" s="4"/>
      <c r="C10" s="34" t="s">
        <v>9</v>
      </c>
      <c r="D10" s="41">
        <v>1</v>
      </c>
      <c r="E10" s="31" t="str">
        <f>IF(D10="","",IF(D10=F10,"△",IF(D10&gt;F10,"◎","●")))</f>
        <v>●</v>
      </c>
      <c r="F10" s="44">
        <v>2</v>
      </c>
      <c r="G10" s="48">
        <v>0</v>
      </c>
      <c r="H10" s="31" t="str">
        <f>IF(G10="","",IF(G10=I10,"△",IF(G10&gt;I10,"◎","●")))</f>
        <v>●</v>
      </c>
      <c r="I10" s="31">
        <v>9</v>
      </c>
      <c r="J10" s="32">
        <v>2</v>
      </c>
      <c r="K10" s="31" t="str">
        <f>IF(J10="","",IF(J10=L10,"△",IF(J10&gt;L10,"◎","●")))</f>
        <v>●</v>
      </c>
      <c r="L10" s="33">
        <v>4</v>
      </c>
      <c r="M10" s="32">
        <v>0</v>
      </c>
      <c r="N10" s="31" t="str">
        <f>IF(M10="","",IF(M10=O10,"△",IF(M10&gt;O10,"◎","●")))</f>
        <v>●</v>
      </c>
      <c r="O10" s="33">
        <v>3</v>
      </c>
      <c r="P10" s="56"/>
      <c r="Q10" s="57"/>
      <c r="R10" s="58"/>
      <c r="S10" s="35">
        <f>(U10*3)+(W10*1)</f>
        <v>0</v>
      </c>
      <c r="T10" s="32">
        <f>U10+V10+W10</f>
        <v>4</v>
      </c>
      <c r="U10" s="32">
        <f>COUNTIF(D10:R10,"◎")</f>
        <v>0</v>
      </c>
      <c r="V10" s="32">
        <f>COUNTIF(D10:R10,"●")</f>
        <v>4</v>
      </c>
      <c r="W10" s="32">
        <f>COUNTIF(E10:S10,"△")</f>
        <v>0</v>
      </c>
      <c r="X10" s="36">
        <f>IF(D10="",0,D10)+IF(G10="",0,G10)+IF(J10="",0,J10)+IF(M10="",0,M10)+IF(P10="",0,P10)</f>
        <v>3</v>
      </c>
      <c r="Y10" s="36">
        <f>IF(F10="",0,F10)+IF(I10="",0,I10)+IF(L10="",0,L10)+IF(O10="",0,O10)+IF(R10="",0,R10)</f>
        <v>18</v>
      </c>
      <c r="Z10" s="37">
        <f>X10-Y10</f>
        <v>-15</v>
      </c>
      <c r="AA10" s="38">
        <f>_xlfn.RANK.AVG(AF10,AF6:AF10,0)</f>
        <v>5</v>
      </c>
      <c r="AC10" s="1">
        <f t="shared" si="0"/>
        <v>0</v>
      </c>
      <c r="AD10" s="1">
        <f t="shared" si="0"/>
        <v>4</v>
      </c>
      <c r="AE10" s="1">
        <f t="shared" si="0"/>
        <v>0</v>
      </c>
      <c r="AF10" s="1">
        <f>(S10*100)+Z10</f>
        <v>-15</v>
      </c>
    </row>
    <row r="11" ht="30" customHeight="1" thickTop="1"/>
    <row r="12" spans="24:26" ht="24" customHeight="1">
      <c r="X12" s="1">
        <f>SUM(X6:X10)</f>
        <v>44</v>
      </c>
      <c r="Y12" s="1">
        <f>SUM(Y6:Y10)</f>
        <v>44</v>
      </c>
      <c r="Z12" s="1">
        <f>SUM(Z6:Z10)</f>
        <v>0</v>
      </c>
    </row>
    <row r="15" spans="4:27" ht="27.75"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ht="38.25" customHeight="1">
      <c r="AA16" s="5"/>
    </row>
    <row r="17" ht="18" customHeight="1"/>
    <row r="18" spans="2:5" ht="18" customHeight="1">
      <c r="B18" s="11"/>
      <c r="C18" s="12"/>
      <c r="D18" s="11"/>
      <c r="E18" s="11"/>
    </row>
  </sheetData>
  <sheetProtection/>
  <mergeCells count="21">
    <mergeCell ref="J4:L5"/>
    <mergeCell ref="P4:R5"/>
    <mergeCell ref="D15:AA15"/>
    <mergeCell ref="C2:Z2"/>
    <mergeCell ref="C4:C5"/>
    <mergeCell ref="D4:F5"/>
    <mergeCell ref="T4:T5"/>
    <mergeCell ref="M4:O5"/>
    <mergeCell ref="Y3:AA3"/>
    <mergeCell ref="AA4:AA5"/>
    <mergeCell ref="G4:I5"/>
    <mergeCell ref="M9:O9"/>
    <mergeCell ref="J8:L8"/>
    <mergeCell ref="G7:I7"/>
    <mergeCell ref="D6:F6"/>
    <mergeCell ref="P10:R10"/>
    <mergeCell ref="Z4:Z5"/>
    <mergeCell ref="S4:S5"/>
    <mergeCell ref="W4:W5"/>
    <mergeCell ref="U4:U5"/>
    <mergeCell ref="V4:V5"/>
  </mergeCells>
  <printOptions/>
  <pageMargins left="0.52" right="0.42" top="1.062992125984252" bottom="0.984251968503937" header="0.5118110236220472" footer="0.5118110236220472"/>
  <pageSetup fitToHeight="0" fitToWidth="1" horizontalDpi="200" verticalDpi="2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Ｇｏｊｉ</dc:creator>
  <cp:keywords/>
  <dc:description/>
  <cp:lastModifiedBy>友張 田中</cp:lastModifiedBy>
  <cp:lastPrinted>2024-01-07T08:57:33Z</cp:lastPrinted>
  <dcterms:created xsi:type="dcterms:W3CDTF">2007-05-06T04:32:18Z</dcterms:created>
  <dcterms:modified xsi:type="dcterms:W3CDTF">2024-01-21T08:36:23Z</dcterms:modified>
  <cp:category/>
  <cp:version/>
  <cp:contentType/>
  <cp:contentStatus/>
</cp:coreProperties>
</file>